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</externalReferences>
  <definedNames>
    <definedName name="GRP">'[1]GBS'!#REF!</definedName>
    <definedName name="NOTE2">#REF!</definedName>
    <definedName name="_xlnm.Print_Area" localSheetId="0">'BSheet'!$A$1:$G$69</definedName>
    <definedName name="_xlnm.Print_Area" localSheetId="2">'Equity'!$A$1:$H$58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<sst xmlns="http://schemas.openxmlformats.org/spreadsheetml/2006/main" count="148" uniqueCount="105">
  <si>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</si>
  <si>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</si>
  <si>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</si>
  <si>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</si>
  <si>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</si>
  <si>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</si>
  <si>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</si>
  <si>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</si>
  <si>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</si>
  <si>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</si>
  <si>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</si>
  <si>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</si>
  <si>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</si>
  <si>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</si>
  <si>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</si>
  <si>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</si>
  <si>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</si>
  <si>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3 Months Ended</t>
  </si>
  <si>
    <t>2002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</si>
  <si>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</si>
  <si>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</si>
  <si>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</si>
  <si>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</si>
  <si>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</si>
  <si>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</si>
  <si>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</si>
  <si>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</si>
  <si>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</si>
  <si>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</si>
  <si>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</si>
  <si>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profits</t>
  </si>
  <si>
    <t>Total</t>
  </si>
  <si>
    <t>Currency translation differences</t>
  </si>
  <si>
    <t>Net profit for the year</t>
  </si>
  <si>
    <t>Dividends</t>
  </si>
  <si>
    <t>Exercise of option under the ESOS</t>
  </si>
  <si>
    <t>Net profit for the period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</si>
  <si>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</si>
  <si>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</si>
  <si>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</si>
  <si>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</si>
  <si>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</si>
  <si>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</si>
  <si>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</si>
  <si>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</si>
  <si>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</si>
  <si>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</si>
  <si>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</si>
  <si>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</si>
  <si>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</si>
  <si>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</si>
  <si>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</si>
  <si>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</si>
  <si>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NET (DECREASE)/INCREASE IN CASH AND CASH EQUIVALENTS</t>
  </si>
  <si>
    <t>Cash and cash equivalents comprise:</t>
  </si>
  <si>
    <t>Bank overdrafts</t>
  </si>
  <si>
    <t>Drawdown/(Repayment) of borrowings</t>
  </si>
  <si>
    <t>Net cash generated/(used) in financing activites</t>
  </si>
  <si>
    <t>Operating profit</t>
  </si>
  <si>
    <t>Revenue</t>
  </si>
  <si>
    <t>Interest expense</t>
  </si>
  <si>
    <t>Share of profit/(loss) of associated companies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</si>
  <si>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</si>
  <si>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</si>
  <si>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</si>
  <si>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</si>
  <si>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</si>
  <si>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</si>
  <si>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</si>
  <si>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</si>
  <si>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</si>
  <si>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The Condensed Consolidated Cash Flow Statements should be read in conjunction with the Annual Financial Report for the Year Ended 31 December 2002.</t>
  </si>
  <si>
    <t>Associated companies</t>
  </si>
  <si>
    <t>31/12/2002</t>
  </si>
  <si>
    <t>Other investments</t>
  </si>
  <si>
    <t>Tax payable</t>
  </si>
  <si>
    <t>Shareholders' equity</t>
  </si>
  <si>
    <t>Term loans</t>
  </si>
  <si>
    <t>Provisions for retirement benefits</t>
  </si>
  <si>
    <t>The figures have not been audited.</t>
  </si>
  <si>
    <t>31/03/2003</t>
  </si>
  <si>
    <t>AS AT 31 MARCH 2003</t>
  </si>
  <si>
    <t>The Condensed Consolidated Balance Sheet should be read in conjunction with the Annual Financial Report for the Year Ended 31 December 2002.</t>
  </si>
  <si>
    <t>31 March 2003</t>
  </si>
  <si>
    <t>2003</t>
  </si>
  <si>
    <t>31 Mar 2003</t>
  </si>
  <si>
    <t>The Condensed Consolidated Statement of Changes in Equity should be read in conjunction with the Annual Financial Report for the Year Ended 31 December 2002.</t>
  </si>
  <si>
    <t>The Condensed Consolidated Income Statements should be read in conjunction with the Annual Financial Report for the Year Ended 31 December 2002.</t>
  </si>
  <si>
    <t>31 Mar 2002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</si>
  <si>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</si>
  <si>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</si>
  <si>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</si>
  <si>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</si>
  <si>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</si>
  <si>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</si>
  <si>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</si>
  <si>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FINANCED BY:</t>
  </si>
  <si>
    <t>Interim Financial Report for the quarter ended 31 March 2003.</t>
  </si>
  <si>
    <t>FOR THE QUARTER ENDED 31 MARCH 2003</t>
  </si>
  <si>
    <t>As at 1 January 2002</t>
  </si>
  <si>
    <t>As at 31 March 2002</t>
  </si>
  <si>
    <t>As at 31 December 2002</t>
  </si>
  <si>
    <t>As at 31 March 2003</t>
  </si>
  <si>
    <t>CASH AND CASH EQUIVALENTS AT END OF PERIOD</t>
  </si>
  <si>
    <t>CASH AND CASH EQUIVALENTS AT BEGINNING OF PERIOD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</si>
</sst>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1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1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Board%20of%20Directors%20Meeting\Board%20of%20Directors%20Meeting%202000\4th%20Qtr%202000\KLSE\Notes%20to%20P&amp;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CB%20Group%20Consolidated%20Accounts\2003\PCB%20Group\PCB%20Group%20As%20at%2031.03.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iCargenie-GW"/>
      <sheetName val="Tax Recon"/>
      <sheetName val="GBS"/>
      <sheetName val="GPL"/>
      <sheetName val="GRP"/>
      <sheetName val="Income Statement"/>
      <sheetName val="Cashflow"/>
      <sheetName val="SEG1-REC"/>
      <sheetName val="SEG1-2002"/>
      <sheetName val="TLTGW"/>
      <sheetName val="Minority"/>
      <sheetName val="NOTE1"/>
      <sheetName val="NOTE2"/>
      <sheetName val="NOTE3"/>
      <sheetName val="NOTE4"/>
      <sheetName val="NOTE5"/>
      <sheetName val="NOTE6"/>
      <sheetName val="Segment Report"/>
      <sheetName val="Contingent Liabilities"/>
    </sheetNames>
    <sheetDataSet>
      <sheetData sheetId="3">
        <row r="51">
          <cell r="W51">
            <v>63755788</v>
          </cell>
          <cell r="X51">
            <v>63755788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</cols>
  <sheetData>
    <row r="1" spans="1:7" ht="12.75">
      <c r="A1" s="3" t="s">
        <v>4</v>
      </c>
      <c r="B1" s="11"/>
      <c r="C1" s="11"/>
      <c r="D1" s="11"/>
      <c r="F1" s="11"/>
      <c r="G1" s="11"/>
    </row>
    <row r="2" spans="1:7" ht="12.75">
      <c r="A2" s="14" t="s">
        <v>97</v>
      </c>
      <c r="B2" s="11"/>
      <c r="C2" s="11"/>
      <c r="D2" s="11"/>
      <c r="F2" s="11"/>
      <c r="G2" s="27"/>
    </row>
    <row r="3" spans="1:7" ht="12.75">
      <c r="A3" s="11"/>
      <c r="B3" s="11"/>
      <c r="C3" s="11"/>
      <c r="D3" s="11"/>
      <c r="F3" s="11"/>
      <c r="G3" s="27"/>
    </row>
    <row r="4" spans="1:7" ht="12.75">
      <c r="A4" s="14" t="s">
        <v>79</v>
      </c>
      <c r="B4" s="11"/>
      <c r="C4" s="11"/>
      <c r="D4" s="11"/>
      <c r="F4" s="11"/>
      <c r="G4" s="27"/>
    </row>
    <row r="5" spans="1:7" ht="12.75">
      <c r="A5" s="14"/>
      <c r="B5" s="11"/>
      <c r="C5" s="11"/>
      <c r="D5" s="11"/>
      <c r="F5" s="11"/>
      <c r="G5" s="27"/>
    </row>
    <row r="6" spans="1:7" ht="12.75">
      <c r="A6" s="41" t="s">
        <v>66</v>
      </c>
      <c r="B6" s="11"/>
      <c r="C6" s="11"/>
      <c r="D6" s="11"/>
      <c r="F6" s="11"/>
      <c r="G6" s="27"/>
    </row>
    <row r="7" spans="1:7" ht="12.75">
      <c r="A7" s="41" t="s">
        <v>81</v>
      </c>
      <c r="B7" s="11"/>
      <c r="C7" s="11"/>
      <c r="D7" s="11"/>
      <c r="F7" s="11"/>
      <c r="G7" s="27"/>
    </row>
    <row r="8" spans="1:7" ht="12.75">
      <c r="A8" s="11"/>
      <c r="B8" s="11"/>
      <c r="C8" s="11"/>
      <c r="D8" s="11"/>
      <c r="E8" s="1" t="s">
        <v>1</v>
      </c>
      <c r="F8" s="12"/>
      <c r="G8" s="12" t="s">
        <v>1</v>
      </c>
    </row>
    <row r="9" spans="1:7" ht="12.75">
      <c r="A9" s="11"/>
      <c r="B9" s="11"/>
      <c r="C9" s="11"/>
      <c r="D9" s="11"/>
      <c r="E9" s="4" t="s">
        <v>80</v>
      </c>
      <c r="F9" s="12"/>
      <c r="G9" s="13" t="s">
        <v>73</v>
      </c>
    </row>
    <row r="10" spans="1:7" ht="3" customHeight="1">
      <c r="A10" s="11"/>
      <c r="B10" s="11"/>
      <c r="C10" s="11"/>
      <c r="D10" s="11"/>
      <c r="E10" s="8"/>
      <c r="F10" s="12"/>
      <c r="G10" s="18"/>
    </row>
    <row r="11" spans="1:7" ht="6" customHeight="1">
      <c r="A11" s="11"/>
      <c r="B11" s="11"/>
      <c r="C11" s="11"/>
      <c r="D11" s="11"/>
      <c r="F11" s="11"/>
      <c r="G11" s="11"/>
    </row>
    <row r="12" spans="1:7" ht="12.75">
      <c r="A12" s="11"/>
      <c r="B12" s="11"/>
      <c r="C12" s="11"/>
      <c r="D12" s="11"/>
      <c r="E12" s="4" t="s">
        <v>0</v>
      </c>
      <c r="F12" s="11"/>
      <c r="G12" s="13" t="s">
        <v>0</v>
      </c>
    </row>
    <row r="13" spans="1:7" ht="12.75">
      <c r="A13" s="11"/>
      <c r="B13" s="3" t="s">
        <v>92</v>
      </c>
      <c r="C13" s="11"/>
      <c r="D13" s="11"/>
      <c r="F13" s="11"/>
      <c r="G13" s="11"/>
    </row>
    <row r="14" spans="1:9" ht="12.75">
      <c r="A14" s="14"/>
      <c r="B14" s="11" t="s">
        <v>6</v>
      </c>
      <c r="C14" s="11"/>
      <c r="D14" s="11"/>
      <c r="E14" s="5">
        <v>197533</v>
      </c>
      <c r="F14" s="15"/>
      <c r="G14" s="15">
        <v>189915</v>
      </c>
      <c r="I14" s="2"/>
    </row>
    <row r="15" spans="1:9" ht="12.75">
      <c r="A15" s="14"/>
      <c r="B15" s="14" t="s">
        <v>7</v>
      </c>
      <c r="C15" s="11"/>
      <c r="D15" s="11"/>
      <c r="E15" s="5">
        <v>39976</v>
      </c>
      <c r="F15" s="15"/>
      <c r="G15" s="15">
        <v>40283</v>
      </c>
      <c r="I15" s="2"/>
    </row>
    <row r="16" spans="1:9" ht="12.75">
      <c r="A16" s="14"/>
      <c r="B16" s="22" t="s">
        <v>72</v>
      </c>
      <c r="C16" s="11"/>
      <c r="D16" s="11"/>
      <c r="E16" s="5">
        <v>35442</v>
      </c>
      <c r="F16" s="15"/>
      <c r="G16" s="15">
        <v>36544</v>
      </c>
      <c r="H16" s="2"/>
      <c r="I16" s="2"/>
    </row>
    <row r="17" spans="1:9" ht="12.75">
      <c r="A17" s="14"/>
      <c r="B17" s="22" t="s">
        <v>74</v>
      </c>
      <c r="C17" s="11"/>
      <c r="D17" s="11"/>
      <c r="E17" s="5">
        <v>271</v>
      </c>
      <c r="F17" s="15"/>
      <c r="G17" s="15">
        <v>271</v>
      </c>
      <c r="H17" s="2"/>
      <c r="I17" s="2"/>
    </row>
    <row r="18" spans="1:9" ht="3" customHeight="1">
      <c r="A18" s="14"/>
      <c r="B18" s="22"/>
      <c r="C18" s="11"/>
      <c r="D18" s="11"/>
      <c r="E18" s="6"/>
      <c r="F18" s="15"/>
      <c r="G18" s="16"/>
      <c r="H18" s="2"/>
      <c r="I18" s="2"/>
    </row>
    <row r="19" spans="1:9" ht="12.75">
      <c r="A19" s="14"/>
      <c r="B19" s="22"/>
      <c r="C19" s="11"/>
      <c r="D19" s="11"/>
      <c r="E19" s="5">
        <f>SUM(E14:E18)</f>
        <v>273222</v>
      </c>
      <c r="F19" s="15"/>
      <c r="G19" s="15">
        <f>SUM(G14:G18)</f>
        <v>267013</v>
      </c>
      <c r="H19" s="2"/>
      <c r="I19" s="2"/>
    </row>
    <row r="20" spans="1:8" ht="3.75" customHeight="1">
      <c r="A20" s="11"/>
      <c r="B20" s="11"/>
      <c r="C20" s="11"/>
      <c r="D20" s="11"/>
      <c r="E20" s="6"/>
      <c r="F20" s="15"/>
      <c r="G20" s="16"/>
      <c r="H20" s="2"/>
    </row>
    <row r="21" spans="1:8" ht="12.75">
      <c r="A21" s="11"/>
      <c r="B21" s="11"/>
      <c r="C21" s="11"/>
      <c r="D21" s="11"/>
      <c r="E21" s="5"/>
      <c r="F21" s="15"/>
      <c r="G21" s="15"/>
      <c r="H21" s="2"/>
    </row>
    <row r="22" spans="1:8" ht="12.75">
      <c r="A22" s="14"/>
      <c r="B22" s="3" t="s">
        <v>93</v>
      </c>
      <c r="C22" s="11"/>
      <c r="D22" s="11"/>
      <c r="E22" s="5"/>
      <c r="F22" s="15"/>
      <c r="G22" s="15"/>
      <c r="H22" s="2"/>
    </row>
    <row r="23" spans="1:9" ht="12.75">
      <c r="A23" s="11"/>
      <c r="B23" s="11"/>
      <c r="C23" s="11" t="s">
        <v>3</v>
      </c>
      <c r="D23" s="11"/>
      <c r="E23" s="5">
        <v>9802</v>
      </c>
      <c r="F23" s="15"/>
      <c r="G23" s="15">
        <v>9963</v>
      </c>
      <c r="H23" s="2"/>
      <c r="I23" s="2"/>
    </row>
    <row r="24" spans="1:9" ht="12.75">
      <c r="A24" s="11"/>
      <c r="B24" s="11"/>
      <c r="C24" s="11" t="s">
        <v>8</v>
      </c>
      <c r="D24" s="11"/>
      <c r="E24" s="5">
        <v>761</v>
      </c>
      <c r="F24" s="15"/>
      <c r="G24" s="15">
        <v>933</v>
      </c>
      <c r="H24" s="2"/>
      <c r="I24" s="2"/>
    </row>
    <row r="25" spans="1:9" ht="12.75">
      <c r="A25" s="11"/>
      <c r="B25" s="11"/>
      <c r="C25" s="14" t="s">
        <v>9</v>
      </c>
      <c r="D25" s="11"/>
      <c r="E25" s="5">
        <f>49995+2594</f>
        <v>52589</v>
      </c>
      <c r="F25" s="15"/>
      <c r="G25" s="15">
        <v>55208</v>
      </c>
      <c r="H25" s="2"/>
      <c r="I25" s="2"/>
    </row>
    <row r="26" spans="1:9" ht="12.75">
      <c r="A26" s="11"/>
      <c r="B26" s="11"/>
      <c r="C26" s="14" t="s">
        <v>10</v>
      </c>
      <c r="D26" s="11"/>
      <c r="E26" s="5">
        <v>34456</v>
      </c>
      <c r="F26" s="15"/>
      <c r="G26" s="15">
        <v>10933</v>
      </c>
      <c r="H26" s="2"/>
      <c r="I26" s="2"/>
    </row>
    <row r="27" spans="1:9" ht="12.75">
      <c r="A27" s="11"/>
      <c r="B27" s="11"/>
      <c r="C27" s="14" t="s">
        <v>5</v>
      </c>
      <c r="D27" s="11"/>
      <c r="E27" s="5">
        <v>16528</v>
      </c>
      <c r="F27" s="15"/>
      <c r="G27" s="15">
        <v>29712</v>
      </c>
      <c r="H27" s="2"/>
      <c r="I27" s="2"/>
    </row>
    <row r="28" spans="1:8" ht="3.75" customHeight="1">
      <c r="A28" s="11"/>
      <c r="B28" s="11"/>
      <c r="C28" s="11"/>
      <c r="D28" s="11"/>
      <c r="E28" s="6"/>
      <c r="F28" s="15"/>
      <c r="G28" s="16"/>
      <c r="H28" s="2"/>
    </row>
    <row r="29" spans="1:8" ht="12.75">
      <c r="A29" s="11"/>
      <c r="B29" s="11"/>
      <c r="C29" s="11"/>
      <c r="D29" s="11"/>
      <c r="E29" s="5">
        <f>SUM(E23:E28)</f>
        <v>114136</v>
      </c>
      <c r="F29" s="15"/>
      <c r="G29" s="15">
        <f>SUM(G23:G28)</f>
        <v>106749</v>
      </c>
      <c r="H29" s="2"/>
    </row>
    <row r="30" spans="1:8" ht="3" customHeight="1">
      <c r="A30" s="11"/>
      <c r="B30" s="11"/>
      <c r="C30" s="11"/>
      <c r="D30" s="11"/>
      <c r="E30" s="6"/>
      <c r="F30" s="15"/>
      <c r="G30" s="16"/>
      <c r="H30" s="2"/>
    </row>
    <row r="31" spans="1:8" ht="12.75">
      <c r="A31" s="11"/>
      <c r="B31" s="11"/>
      <c r="C31" s="11"/>
      <c r="D31" s="11"/>
      <c r="E31" s="5"/>
      <c r="F31" s="15"/>
      <c r="G31" s="15"/>
      <c r="H31" s="2"/>
    </row>
    <row r="32" spans="1:8" ht="12.75">
      <c r="A32" s="14"/>
      <c r="B32" s="3" t="s">
        <v>94</v>
      </c>
      <c r="C32" s="11"/>
      <c r="D32" s="11"/>
      <c r="E32" s="5"/>
      <c r="F32" s="15"/>
      <c r="G32" s="15"/>
      <c r="H32" s="2"/>
    </row>
    <row r="33" spans="1:8" ht="12.75">
      <c r="A33" s="11"/>
      <c r="B33" s="11"/>
      <c r="C33" s="14" t="s">
        <v>13</v>
      </c>
      <c r="D33" s="11"/>
      <c r="E33" s="5">
        <f>8171+1577</f>
        <v>9748</v>
      </c>
      <c r="F33" s="15"/>
      <c r="G33" s="15">
        <f>7500+2719</f>
        <v>10219</v>
      </c>
      <c r="H33" s="2"/>
    </row>
    <row r="34" spans="1:8" ht="12.75">
      <c r="A34" s="11"/>
      <c r="B34" s="11"/>
      <c r="C34" s="14" t="s">
        <v>11</v>
      </c>
      <c r="D34" s="11"/>
      <c r="E34" s="5">
        <f>25632+4655</f>
        <v>30287</v>
      </c>
      <c r="F34" s="15"/>
      <c r="G34" s="15">
        <v>29109</v>
      </c>
      <c r="H34" s="2"/>
    </row>
    <row r="35" spans="1:8" ht="12.75">
      <c r="A35" s="11"/>
      <c r="B35" s="11"/>
      <c r="C35" s="14" t="s">
        <v>12</v>
      </c>
      <c r="D35" s="11"/>
      <c r="E35" s="5">
        <v>32644</v>
      </c>
      <c r="F35" s="15"/>
      <c r="G35" s="15">
        <v>27638</v>
      </c>
      <c r="H35" s="2"/>
    </row>
    <row r="36" spans="1:8" ht="12.75">
      <c r="A36" s="11"/>
      <c r="B36" s="11"/>
      <c r="C36" s="22" t="s">
        <v>75</v>
      </c>
      <c r="D36" s="11"/>
      <c r="E36" s="5">
        <v>807</v>
      </c>
      <c r="F36" s="15"/>
      <c r="G36" s="15">
        <v>1251</v>
      </c>
      <c r="H36" s="2"/>
    </row>
    <row r="37" spans="1:8" ht="3.75" customHeight="1">
      <c r="A37" s="11"/>
      <c r="B37" s="11"/>
      <c r="C37" s="11"/>
      <c r="D37" s="11"/>
      <c r="E37" s="6"/>
      <c r="F37" s="15"/>
      <c r="G37" s="16"/>
      <c r="H37" s="2"/>
    </row>
    <row r="38" spans="1:8" ht="12.75">
      <c r="A38" s="11"/>
      <c r="B38" s="11"/>
      <c r="C38" s="11"/>
      <c r="D38" s="11"/>
      <c r="E38" s="5">
        <f>SUM(E33:E37)</f>
        <v>73486</v>
      </c>
      <c r="F38" s="15"/>
      <c r="G38" s="15">
        <f>SUM(G33:G37)</f>
        <v>68217</v>
      </c>
      <c r="H38" s="2"/>
    </row>
    <row r="39" spans="1:8" ht="3" customHeight="1">
      <c r="A39" s="11"/>
      <c r="B39" s="11"/>
      <c r="C39" s="11"/>
      <c r="D39" s="11"/>
      <c r="E39" s="6"/>
      <c r="F39" s="15"/>
      <c r="G39" s="16"/>
      <c r="H39" s="2"/>
    </row>
    <row r="40" spans="1:8" ht="12.75">
      <c r="A40" s="11"/>
      <c r="B40" s="11"/>
      <c r="C40" s="11"/>
      <c r="D40" s="11"/>
      <c r="E40" s="5"/>
      <c r="F40" s="15"/>
      <c r="G40" s="15"/>
      <c r="H40" s="2"/>
    </row>
    <row r="41" spans="1:8" ht="12.75">
      <c r="A41" s="14"/>
      <c r="B41" s="3" t="s">
        <v>95</v>
      </c>
      <c r="C41" s="11"/>
      <c r="D41" s="11"/>
      <c r="E41" s="5">
        <f>+E29-E38</f>
        <v>40650</v>
      </c>
      <c r="F41" s="15"/>
      <c r="G41" s="15">
        <f>+G29-G38</f>
        <v>38532</v>
      </c>
      <c r="H41" s="2"/>
    </row>
    <row r="42" spans="1:8" ht="3.75" customHeight="1">
      <c r="A42" s="14"/>
      <c r="B42" s="14"/>
      <c r="C42" s="11"/>
      <c r="D42" s="11"/>
      <c r="E42" s="6"/>
      <c r="F42" s="15"/>
      <c r="G42" s="16"/>
      <c r="H42" s="2"/>
    </row>
    <row r="43" spans="1:8" ht="12.75">
      <c r="A43" s="14"/>
      <c r="B43" s="11"/>
      <c r="C43" s="11"/>
      <c r="D43" s="11"/>
      <c r="E43" s="5">
        <f>SUM(E14:E17)+E41</f>
        <v>313872</v>
      </c>
      <c r="F43" s="15"/>
      <c r="G43" s="15">
        <f>SUM(G14:G17)+G41</f>
        <v>305545</v>
      </c>
      <c r="H43" s="2"/>
    </row>
    <row r="44" spans="1:8" ht="3" customHeight="1" thickBot="1">
      <c r="A44" s="14"/>
      <c r="B44" s="11"/>
      <c r="C44" s="11"/>
      <c r="D44" s="11"/>
      <c r="E44" s="7"/>
      <c r="F44" s="15"/>
      <c r="G44" s="17"/>
      <c r="H44" s="2"/>
    </row>
    <row r="45" spans="1:8" ht="13.5" thickTop="1">
      <c r="A45" s="11"/>
      <c r="B45" s="3" t="s">
        <v>96</v>
      </c>
      <c r="C45" s="11"/>
      <c r="D45" s="11"/>
      <c r="E45" s="5"/>
      <c r="F45" s="15"/>
      <c r="G45" s="15"/>
      <c r="H45" s="2"/>
    </row>
    <row r="46" spans="1:8" ht="12.75">
      <c r="A46" s="11"/>
      <c r="B46" s="14" t="s">
        <v>14</v>
      </c>
      <c r="C46" s="11"/>
      <c r="D46" s="11"/>
      <c r="E46" s="5">
        <v>101518</v>
      </c>
      <c r="F46" s="15"/>
      <c r="G46" s="15">
        <v>101301</v>
      </c>
      <c r="H46" s="2"/>
    </row>
    <row r="47" spans="1:9" ht="12.75">
      <c r="A47" s="11"/>
      <c r="B47" s="11" t="s">
        <v>2</v>
      </c>
      <c r="C47" s="11"/>
      <c r="D47" s="11"/>
      <c r="E47" s="5">
        <v>179734</v>
      </c>
      <c r="F47" s="15"/>
      <c r="G47" s="15">
        <v>178507</v>
      </c>
      <c r="H47" s="2"/>
      <c r="I47" s="2"/>
    </row>
    <row r="48" spans="1:11" ht="3" customHeight="1">
      <c r="A48" s="11"/>
      <c r="B48" s="11"/>
      <c r="C48" s="11"/>
      <c r="D48" s="11"/>
      <c r="E48" s="6"/>
      <c r="F48" s="15"/>
      <c r="G48" s="16"/>
      <c r="K48" s="56"/>
    </row>
    <row r="49" spans="1:11" ht="12.75">
      <c r="A49" s="11"/>
      <c r="B49" s="14" t="s">
        <v>76</v>
      </c>
      <c r="C49" s="11"/>
      <c r="D49" s="11"/>
      <c r="E49" s="5">
        <f>SUM(E46:E48)</f>
        <v>281252</v>
      </c>
      <c r="F49" s="15"/>
      <c r="G49" s="15">
        <f>SUM(G46:G48)</f>
        <v>279808</v>
      </c>
      <c r="K49" s="56"/>
    </row>
    <row r="50" spans="1:11" ht="12.75">
      <c r="A50" s="14"/>
      <c r="B50" s="14" t="s">
        <v>15</v>
      </c>
      <c r="C50" s="11"/>
      <c r="D50" s="11"/>
      <c r="E50" s="5">
        <v>4138</v>
      </c>
      <c r="F50" s="15"/>
      <c r="G50" s="15">
        <v>4102</v>
      </c>
      <c r="H50" s="2"/>
      <c r="K50" s="56"/>
    </row>
    <row r="51" spans="1:11" ht="3" customHeight="1">
      <c r="A51" s="14"/>
      <c r="B51" s="14"/>
      <c r="C51" s="11"/>
      <c r="D51" s="11"/>
      <c r="E51" s="6"/>
      <c r="F51" s="15"/>
      <c r="G51" s="16"/>
      <c r="H51" s="2"/>
      <c r="K51" s="56"/>
    </row>
    <row r="52" spans="1:11" ht="12.75">
      <c r="A52" s="14"/>
      <c r="B52" s="14"/>
      <c r="C52" s="11"/>
      <c r="D52" s="11"/>
      <c r="E52" s="5">
        <f>SUM(E49:E51)</f>
        <v>285390</v>
      </c>
      <c r="F52" s="15"/>
      <c r="G52" s="15">
        <f>SUM(G49:G51)</f>
        <v>283910</v>
      </c>
      <c r="H52" s="2"/>
      <c r="K52" s="56"/>
    </row>
    <row r="53" spans="1:11" ht="3.75" customHeight="1">
      <c r="A53" s="14"/>
      <c r="B53" s="14"/>
      <c r="C53" s="11"/>
      <c r="D53" s="11"/>
      <c r="E53" s="6"/>
      <c r="F53" s="15"/>
      <c r="G53" s="16"/>
      <c r="H53" s="2"/>
      <c r="K53" s="56"/>
    </row>
    <row r="54" spans="1:11" ht="12.75">
      <c r="A54" s="14"/>
      <c r="B54" s="14"/>
      <c r="C54" s="11"/>
      <c r="D54" s="11"/>
      <c r="E54" s="5"/>
      <c r="F54" s="15"/>
      <c r="G54" s="15"/>
      <c r="H54" s="2"/>
      <c r="K54" s="56"/>
    </row>
    <row r="55" spans="1:8" ht="12.75">
      <c r="A55" s="14"/>
      <c r="B55" s="14" t="s">
        <v>90</v>
      </c>
      <c r="C55" s="11"/>
      <c r="D55" s="11"/>
      <c r="E55" s="5">
        <v>2413</v>
      </c>
      <c r="F55" s="15"/>
      <c r="G55" s="15">
        <v>2413</v>
      </c>
      <c r="H55" s="2"/>
    </row>
    <row r="56" spans="1:8" ht="12.75">
      <c r="A56" s="14"/>
      <c r="B56" s="22" t="s">
        <v>77</v>
      </c>
      <c r="C56" s="11"/>
      <c r="D56" s="11"/>
      <c r="E56" s="5">
        <v>25296</v>
      </c>
      <c r="F56" s="15"/>
      <c r="G56" s="15">
        <v>18440</v>
      </c>
      <c r="H56" s="2"/>
    </row>
    <row r="57" spans="1:8" ht="12.75">
      <c r="A57" s="14"/>
      <c r="B57" s="14" t="s">
        <v>78</v>
      </c>
      <c r="C57" s="11"/>
      <c r="D57" s="11"/>
      <c r="E57" s="5">
        <v>773</v>
      </c>
      <c r="F57" s="15"/>
      <c r="G57" s="15">
        <v>782</v>
      </c>
      <c r="H57" s="2"/>
    </row>
    <row r="58" spans="1:8" ht="2.25" customHeight="1">
      <c r="A58" s="11"/>
      <c r="B58" s="11"/>
      <c r="C58" s="11"/>
      <c r="D58" s="11"/>
      <c r="E58" s="6"/>
      <c r="F58" s="15"/>
      <c r="G58" s="16"/>
      <c r="H58" s="2"/>
    </row>
    <row r="59" spans="1:8" ht="12.75">
      <c r="A59" s="11"/>
      <c r="B59" s="22" t="s">
        <v>91</v>
      </c>
      <c r="C59" s="11"/>
      <c r="D59" s="11"/>
      <c r="E59" s="5">
        <f>SUM(E55:E58)</f>
        <v>28482</v>
      </c>
      <c r="F59" s="15"/>
      <c r="G59" s="15">
        <f>SUM(G55:G58)</f>
        <v>21635</v>
      </c>
      <c r="H59" s="2"/>
    </row>
    <row r="60" spans="1:8" ht="3" customHeight="1">
      <c r="A60" s="11"/>
      <c r="B60" s="11"/>
      <c r="C60" s="11"/>
      <c r="D60" s="11"/>
      <c r="E60" s="6"/>
      <c r="F60" s="15"/>
      <c r="G60" s="16"/>
      <c r="H60" s="2"/>
    </row>
    <row r="61" spans="1:8" ht="12.75">
      <c r="A61" s="11"/>
      <c r="B61" s="11"/>
      <c r="C61" s="11"/>
      <c r="D61" s="11"/>
      <c r="E61" s="5"/>
      <c r="F61" s="15"/>
      <c r="G61" s="15"/>
      <c r="H61" s="2"/>
    </row>
    <row r="62" spans="1:8" ht="12.75">
      <c r="A62" s="11"/>
      <c r="B62" s="11"/>
      <c r="C62" s="11"/>
      <c r="D62" s="11"/>
      <c r="E62" s="5">
        <f>+E52+E59</f>
        <v>313872</v>
      </c>
      <c r="F62" s="15"/>
      <c r="G62" s="15">
        <f>+G52+G59</f>
        <v>305545</v>
      </c>
      <c r="H62" s="2"/>
    </row>
    <row r="63" spans="1:8" ht="4.5" customHeight="1" thickBot="1">
      <c r="A63" s="11"/>
      <c r="B63" s="11"/>
      <c r="C63" s="11"/>
      <c r="D63" s="11"/>
      <c r="E63" s="7"/>
      <c r="F63" s="15"/>
      <c r="G63" s="17"/>
      <c r="H63" s="2"/>
    </row>
    <row r="64" spans="1:8" ht="13.5" thickTop="1">
      <c r="A64" s="11"/>
      <c r="B64" s="11"/>
      <c r="C64" s="11"/>
      <c r="D64" s="11"/>
      <c r="E64" s="5"/>
      <c r="F64" s="15"/>
      <c r="G64" s="15"/>
      <c r="H64" s="2"/>
    </row>
    <row r="65" spans="1:8" ht="12.75">
      <c r="A65" s="11"/>
      <c r="B65" s="14" t="s">
        <v>70</v>
      </c>
      <c r="C65" s="11"/>
      <c r="D65" s="11"/>
      <c r="E65" s="81">
        <f>+E49/E46</f>
        <v>2.77046435114955</v>
      </c>
      <c r="F65" s="15"/>
      <c r="G65" s="82">
        <f>+G49/G46</f>
        <v>2.7621445000542937</v>
      </c>
      <c r="H65" s="2"/>
    </row>
    <row r="66" spans="1:8" ht="3" customHeight="1" thickBot="1">
      <c r="A66" s="11"/>
      <c r="B66" s="11"/>
      <c r="C66" s="11"/>
      <c r="D66" s="11"/>
      <c r="E66" s="7"/>
      <c r="F66" s="15"/>
      <c r="G66" s="17"/>
      <c r="H66" s="2"/>
    </row>
    <row r="67" spans="1:8" ht="13.5" thickTop="1">
      <c r="A67" s="11"/>
      <c r="B67" s="11"/>
      <c r="C67" s="11"/>
      <c r="D67" s="11"/>
      <c r="E67" s="5"/>
      <c r="F67" s="15"/>
      <c r="G67" s="15"/>
      <c r="H67" s="2"/>
    </row>
    <row r="68" spans="1:8" ht="12.75">
      <c r="A68" s="11"/>
      <c r="B68" s="11"/>
      <c r="C68" s="11"/>
      <c r="D68" s="11"/>
      <c r="E68" s="5"/>
      <c r="F68" s="15"/>
      <c r="G68" s="15"/>
      <c r="H68" s="2"/>
    </row>
    <row r="69" spans="1:7" ht="30" customHeight="1">
      <c r="A69" s="14"/>
      <c r="B69" s="100" t="s">
        <v>82</v>
      </c>
      <c r="C69" s="101"/>
      <c r="D69" s="101"/>
      <c r="E69" s="101"/>
      <c r="F69" s="101"/>
      <c r="G69" s="101"/>
    </row>
    <row r="70" spans="1:7" ht="12.75">
      <c r="A70" s="11"/>
      <c r="B70" s="11"/>
      <c r="C70" s="11"/>
      <c r="D70" s="11"/>
      <c r="E70" s="44"/>
      <c r="F70" s="45"/>
      <c r="G70" s="45"/>
    </row>
    <row r="71" spans="1:7" ht="12.75">
      <c r="A71" s="11"/>
      <c r="B71" s="11"/>
      <c r="C71" s="11"/>
      <c r="D71" s="11"/>
      <c r="E71" s="44"/>
      <c r="F71" s="45"/>
      <c r="G71" s="45"/>
    </row>
    <row r="72" ht="12.75">
      <c r="A72" s="11"/>
    </row>
    <row r="73" spans="1:5" ht="12.75">
      <c r="A73" s="11"/>
      <c r="E73" s="5"/>
    </row>
    <row r="74" spans="1:7" ht="12.75">
      <c r="A74" s="11"/>
      <c r="B74" s="11"/>
      <c r="C74" s="11"/>
      <c r="D74" s="11"/>
      <c r="E74" s="5"/>
      <c r="F74" s="15"/>
      <c r="G74" s="15"/>
    </row>
    <row r="75" spans="1:7" ht="12.75">
      <c r="A75" s="11"/>
      <c r="B75" s="11"/>
      <c r="C75" s="11"/>
      <c r="D75" s="11"/>
      <c r="E75" s="5"/>
      <c r="F75" s="15"/>
      <c r="G75" s="15"/>
    </row>
    <row r="76" spans="1:7" ht="12.75">
      <c r="A76" s="11"/>
      <c r="B76" s="11"/>
      <c r="C76" s="11"/>
      <c r="D76" s="11"/>
      <c r="E76" s="5"/>
      <c r="F76" s="15"/>
      <c r="G76" s="15"/>
    </row>
    <row r="77" spans="1:7" ht="12.75">
      <c r="A77" s="11"/>
      <c r="B77" s="11"/>
      <c r="C77" s="11"/>
      <c r="D77" s="11"/>
      <c r="E77" s="5"/>
      <c r="F77" s="15"/>
      <c r="G77" s="15"/>
    </row>
    <row r="78" spans="1:7" ht="12.75">
      <c r="A78" s="11"/>
      <c r="B78" s="11"/>
      <c r="C78" s="11"/>
      <c r="D78" s="11"/>
      <c r="E78" s="5"/>
      <c r="F78" s="15"/>
      <c r="G78" s="15"/>
    </row>
    <row r="79" spans="1:7" ht="12.75">
      <c r="A79" s="11"/>
      <c r="B79" s="11"/>
      <c r="C79" s="11"/>
      <c r="D79" s="11"/>
      <c r="E79" s="5"/>
      <c r="F79" s="15"/>
      <c r="G79" s="15"/>
    </row>
    <row r="80" spans="1:7" ht="12.75">
      <c r="A80" s="11"/>
      <c r="B80" s="11"/>
      <c r="C80" s="11"/>
      <c r="D80" s="11"/>
      <c r="E80" s="5"/>
      <c r="F80" s="15"/>
      <c r="G80" s="15"/>
    </row>
    <row r="81" spans="5:7" ht="12.75">
      <c r="E81" s="5"/>
      <c r="F81" s="2"/>
      <c r="G81" s="15"/>
    </row>
    <row r="82" spans="5:7" ht="12.75">
      <c r="E82" s="5"/>
      <c r="F82" s="2"/>
      <c r="G82" s="15"/>
    </row>
    <row r="83" spans="5:7" ht="12.75">
      <c r="E83" s="5"/>
      <c r="F83" s="2"/>
      <c r="G83" s="15"/>
    </row>
    <row r="84" spans="5:7" ht="12.75">
      <c r="E84" s="5"/>
      <c r="F84" s="2"/>
      <c r="G84" s="15"/>
    </row>
    <row r="85" spans="5:7" ht="12.75">
      <c r="E85" s="5"/>
      <c r="F85" s="2"/>
      <c r="G85" s="15"/>
    </row>
    <row r="86" spans="5:7" ht="12.75">
      <c r="E86" s="5"/>
      <c r="F86" s="2"/>
      <c r="G86" s="15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</sheetData>
  <mergeCells count="1">
    <mergeCell ref="B69:G69"/>
  </mergeCells>
  <printOptions/>
  <pageMargins left="0.94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3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workbookViewId="0" topLeftCell="A7">
      <selection activeCell="A9" sqref="A9"/>
    </sheetView>
  </sheetViews>
  <sheetFormatPr defaultColWidth="9.140625" defaultRowHeight="12.75"/>
  <cols>
    <col min="1" max="1" width="2.57421875" style="11" customWidth="1"/>
    <col min="2" max="2" width="38.8515625" style="11" customWidth="1"/>
    <col min="3" max="3" width="10.7109375" style="3" customWidth="1"/>
    <col min="4" max="4" width="10.7109375" style="11" customWidth="1"/>
    <col min="5" max="5" width="2.57421875" style="11" customWidth="1"/>
    <col min="6" max="6" width="9.28125" style="3" customWidth="1"/>
    <col min="7" max="7" width="11.421875" style="11" customWidth="1"/>
    <col min="8" max="8" width="3.140625" style="11" customWidth="1"/>
    <col min="9" max="16384" width="9.140625" style="11" customWidth="1"/>
  </cols>
  <sheetData>
    <row r="1" ht="15.75" customHeight="1">
      <c r="A1" s="3" t="s">
        <v>4</v>
      </c>
    </row>
    <row r="2" ht="12.75">
      <c r="A2" s="14" t="s">
        <v>97</v>
      </c>
    </row>
    <row r="4" ht="12.75">
      <c r="A4" s="14" t="s">
        <v>79</v>
      </c>
    </row>
    <row r="5" ht="12.75">
      <c r="B5" s="14"/>
    </row>
    <row r="6" spans="1:8" ht="12.75">
      <c r="A6" s="41" t="s">
        <v>67</v>
      </c>
      <c r="F6" s="9"/>
      <c r="G6" s="10"/>
      <c r="H6" s="10"/>
    </row>
    <row r="7" spans="1:8" ht="12.75">
      <c r="A7" s="41" t="s">
        <v>98</v>
      </c>
      <c r="F7" s="9"/>
      <c r="G7" s="10"/>
      <c r="H7" s="10"/>
    </row>
    <row r="8" spans="6:8" ht="12.75">
      <c r="F8" s="9"/>
      <c r="G8" s="10"/>
      <c r="H8" s="10"/>
    </row>
    <row r="9" spans="1:8" ht="4.5" customHeight="1">
      <c r="A9" s="19"/>
      <c r="B9" s="19"/>
      <c r="C9" s="73"/>
      <c r="D9" s="19"/>
      <c r="E9" s="19"/>
      <c r="F9" s="30"/>
      <c r="G9" s="21"/>
      <c r="H9" s="10"/>
    </row>
    <row r="10" spans="3:8" ht="12.75">
      <c r="C10" s="102" t="s">
        <v>17</v>
      </c>
      <c r="D10" s="103"/>
      <c r="F10" s="105" t="s">
        <v>17</v>
      </c>
      <c r="G10" s="106"/>
      <c r="H10" s="10"/>
    </row>
    <row r="11" spans="3:8" ht="12.75">
      <c r="C11" s="104" t="s">
        <v>83</v>
      </c>
      <c r="D11" s="104"/>
      <c r="F11" s="104" t="s">
        <v>83</v>
      </c>
      <c r="G11" s="104"/>
      <c r="H11" s="10"/>
    </row>
    <row r="12" spans="3:8" ht="12.75">
      <c r="C12" s="77" t="s">
        <v>84</v>
      </c>
      <c r="D12" s="27" t="s">
        <v>18</v>
      </c>
      <c r="E12" s="27"/>
      <c r="F12" s="77" t="s">
        <v>84</v>
      </c>
      <c r="G12" s="27" t="s">
        <v>18</v>
      </c>
      <c r="H12" s="10"/>
    </row>
    <row r="13" spans="3:8" ht="12.75">
      <c r="C13" s="77" t="s">
        <v>0</v>
      </c>
      <c r="D13" s="27" t="s">
        <v>0</v>
      </c>
      <c r="E13" s="27"/>
      <c r="F13" s="77" t="s">
        <v>0</v>
      </c>
      <c r="G13" s="27" t="s">
        <v>0</v>
      </c>
      <c r="H13" s="10"/>
    </row>
    <row r="14" spans="1:8" ht="6" customHeight="1" thickBot="1">
      <c r="A14" s="31"/>
      <c r="B14" s="31"/>
      <c r="C14" s="46"/>
      <c r="D14" s="31"/>
      <c r="E14" s="31"/>
      <c r="F14" s="32"/>
      <c r="G14" s="33"/>
      <c r="H14" s="10"/>
    </row>
    <row r="15" spans="3:8" ht="12.75">
      <c r="C15" s="47"/>
      <c r="D15" s="84"/>
      <c r="E15" s="84"/>
      <c r="F15" s="85"/>
      <c r="G15" s="10"/>
      <c r="H15" s="10"/>
    </row>
    <row r="16" spans="2:8" ht="12.75">
      <c r="B16" s="34" t="s">
        <v>59</v>
      </c>
      <c r="C16" s="86">
        <f>+F16</f>
        <v>46895</v>
      </c>
      <c r="D16" s="87">
        <f>+G16</f>
        <v>55671</v>
      </c>
      <c r="E16" s="87"/>
      <c r="F16" s="86">
        <v>46895</v>
      </c>
      <c r="G16" s="23">
        <v>55671</v>
      </c>
      <c r="H16" s="9"/>
    </row>
    <row r="17" spans="1:8" ht="5.25" customHeight="1" thickBot="1">
      <c r="A17" s="31"/>
      <c r="B17" s="78"/>
      <c r="C17" s="88"/>
      <c r="D17" s="89"/>
      <c r="E17" s="89"/>
      <c r="F17" s="88"/>
      <c r="G17" s="37"/>
      <c r="H17" s="9"/>
    </row>
    <row r="18" spans="2:8" ht="12.75">
      <c r="B18" s="34"/>
      <c r="C18" s="86"/>
      <c r="D18" s="87"/>
      <c r="E18" s="87"/>
      <c r="F18" s="86"/>
      <c r="G18" s="23"/>
      <c r="H18" s="9"/>
    </row>
    <row r="19" spans="2:8" ht="12.75">
      <c r="B19" s="34" t="s">
        <v>58</v>
      </c>
      <c r="C19" s="86">
        <f>+F19</f>
        <v>4073</v>
      </c>
      <c r="D19" s="87">
        <f>+G19</f>
        <v>7218</v>
      </c>
      <c r="E19" s="87"/>
      <c r="F19" s="86">
        <f>3022+1051</f>
        <v>4073</v>
      </c>
      <c r="G19" s="23">
        <v>7218</v>
      </c>
      <c r="H19" s="9"/>
    </row>
    <row r="20" spans="2:8" ht="12.75">
      <c r="B20" s="34"/>
      <c r="C20" s="86"/>
      <c r="D20" s="87"/>
      <c r="E20" s="87"/>
      <c r="F20" s="86"/>
      <c r="G20" s="23"/>
      <c r="H20" s="9"/>
    </row>
    <row r="21" spans="2:8" ht="12.75">
      <c r="B21" s="35" t="s">
        <v>60</v>
      </c>
      <c r="C21" s="86">
        <f aca="true" t="shared" si="0" ref="C21:D23">+F21</f>
        <v>-600</v>
      </c>
      <c r="D21" s="87">
        <f t="shared" si="0"/>
        <v>-146</v>
      </c>
      <c r="E21" s="87"/>
      <c r="F21" s="86">
        <v>-600</v>
      </c>
      <c r="G21" s="23">
        <v>-146</v>
      </c>
      <c r="H21" s="9"/>
    </row>
    <row r="22" spans="2:9" ht="12.75">
      <c r="B22" s="34" t="s">
        <v>38</v>
      </c>
      <c r="C22" s="86">
        <f t="shared" si="0"/>
        <v>203</v>
      </c>
      <c r="D22" s="87">
        <f t="shared" si="0"/>
        <v>130</v>
      </c>
      <c r="E22" s="87"/>
      <c r="F22" s="86">
        <v>203</v>
      </c>
      <c r="G22" s="23">
        <v>130</v>
      </c>
      <c r="H22" s="9"/>
      <c r="I22" s="23"/>
    </row>
    <row r="23" spans="2:8" ht="12.75">
      <c r="B23" s="35" t="s">
        <v>61</v>
      </c>
      <c r="C23" s="86">
        <f t="shared" si="0"/>
        <v>-654</v>
      </c>
      <c r="D23" s="87">
        <f t="shared" si="0"/>
        <v>958</v>
      </c>
      <c r="E23" s="87"/>
      <c r="F23" s="86">
        <v>-654</v>
      </c>
      <c r="G23" s="23">
        <v>958</v>
      </c>
      <c r="H23" s="9"/>
    </row>
    <row r="24" spans="1:8" ht="4.5" customHeight="1">
      <c r="A24" s="79"/>
      <c r="B24" s="80"/>
      <c r="C24" s="90"/>
      <c r="D24" s="91"/>
      <c r="E24" s="91"/>
      <c r="F24" s="90"/>
      <c r="G24" s="24"/>
      <c r="H24" s="9"/>
    </row>
    <row r="25" spans="2:8" ht="12.75">
      <c r="B25" s="34" t="s">
        <v>62</v>
      </c>
      <c r="C25" s="86">
        <f>SUM(C19:C24)</f>
        <v>3022</v>
      </c>
      <c r="D25" s="87">
        <f>SUM(D19:D24)</f>
        <v>8160</v>
      </c>
      <c r="E25" s="87"/>
      <c r="F25" s="86">
        <f>SUM(F19:F24)</f>
        <v>3022</v>
      </c>
      <c r="G25" s="23">
        <f>SUM(G19:G24)</f>
        <v>8160</v>
      </c>
      <c r="H25" s="9"/>
    </row>
    <row r="26" spans="2:8" ht="12.75">
      <c r="B26" s="34" t="s">
        <v>63</v>
      </c>
      <c r="C26" s="86">
        <f>+F26</f>
        <v>-1759</v>
      </c>
      <c r="D26" s="87">
        <f>+G26</f>
        <v>-2571</v>
      </c>
      <c r="E26" s="87"/>
      <c r="F26" s="86">
        <f>-1759</f>
        <v>-1759</v>
      </c>
      <c r="G26" s="23">
        <v>-2571</v>
      </c>
      <c r="H26" s="9"/>
    </row>
    <row r="27" spans="1:8" ht="3.75" customHeight="1">
      <c r="A27" s="57"/>
      <c r="B27" s="57"/>
      <c r="C27" s="90"/>
      <c r="D27" s="91"/>
      <c r="E27" s="91"/>
      <c r="F27" s="91"/>
      <c r="G27" s="24"/>
      <c r="H27" s="9"/>
    </row>
    <row r="28" spans="2:8" ht="12.75">
      <c r="B28" s="34" t="s">
        <v>64</v>
      </c>
      <c r="C28" s="86">
        <f>SUM(C25:C27)</f>
        <v>1263</v>
      </c>
      <c r="D28" s="87">
        <f>SUM(D25:D27)</f>
        <v>5589</v>
      </c>
      <c r="E28" s="87"/>
      <c r="F28" s="86">
        <f>SUM(F25:F27)</f>
        <v>1263</v>
      </c>
      <c r="G28" s="23">
        <f>SUM(G25:G27)</f>
        <v>5589</v>
      </c>
      <c r="H28" s="9"/>
    </row>
    <row r="29" spans="2:8" ht="12.75">
      <c r="B29" s="34" t="s">
        <v>65</v>
      </c>
      <c r="C29" s="86">
        <f>+F29</f>
        <v>-36</v>
      </c>
      <c r="D29" s="87">
        <f>+G29</f>
        <v>-79</v>
      </c>
      <c r="E29" s="87"/>
      <c r="F29" s="86">
        <v>-36</v>
      </c>
      <c r="G29" s="23">
        <v>-79</v>
      </c>
      <c r="H29" s="9"/>
    </row>
    <row r="30" spans="1:8" ht="2.25" customHeight="1">
      <c r="A30" s="57"/>
      <c r="B30" s="57"/>
      <c r="C30" s="90"/>
      <c r="D30" s="91"/>
      <c r="E30" s="91"/>
      <c r="F30" s="91"/>
      <c r="G30" s="24"/>
      <c r="H30" s="9"/>
    </row>
    <row r="31" spans="2:8" ht="12.75">
      <c r="B31" s="28" t="s">
        <v>36</v>
      </c>
      <c r="C31" s="86">
        <f>SUM(C28:C30)</f>
        <v>1227</v>
      </c>
      <c r="D31" s="87">
        <f>SUM(D28:D30)</f>
        <v>5510</v>
      </c>
      <c r="E31" s="87"/>
      <c r="F31" s="86">
        <f>SUM(F28:F30)</f>
        <v>1227</v>
      </c>
      <c r="G31" s="23">
        <f>SUM(G28:G30)</f>
        <v>5510</v>
      </c>
      <c r="H31" s="9"/>
    </row>
    <row r="32" spans="1:8" ht="4.5" customHeight="1" thickBot="1">
      <c r="A32" s="58"/>
      <c r="B32" s="58"/>
      <c r="C32" s="88"/>
      <c r="D32" s="89"/>
      <c r="E32" s="89"/>
      <c r="F32" s="89"/>
      <c r="G32" s="37"/>
      <c r="H32" s="9"/>
    </row>
    <row r="33" spans="3:8" ht="12.75">
      <c r="C33" s="86"/>
      <c r="D33" s="87"/>
      <c r="E33" s="87"/>
      <c r="F33" s="92"/>
      <c r="G33" s="25"/>
      <c r="H33" s="9"/>
    </row>
    <row r="34" spans="2:8" ht="12.75">
      <c r="B34" s="11" t="s">
        <v>19</v>
      </c>
      <c r="C34" s="95">
        <f>+$C$31/(101485)*100</f>
        <v>1.2090456717741538</v>
      </c>
      <c r="D34" s="94">
        <f>+G34</f>
        <v>5.49</v>
      </c>
      <c r="E34" s="94"/>
      <c r="F34" s="95">
        <f>+$F$31/(101485)*100</f>
        <v>1.2090456717741538</v>
      </c>
      <c r="G34" s="39">
        <v>5.49</v>
      </c>
      <c r="H34" s="9"/>
    </row>
    <row r="35" spans="1:8" ht="3.75" customHeight="1" thickBot="1">
      <c r="A35" s="75"/>
      <c r="B35" s="75"/>
      <c r="C35" s="96"/>
      <c r="D35" s="97"/>
      <c r="E35" s="97"/>
      <c r="F35" s="96"/>
      <c r="G35" s="40"/>
      <c r="H35" s="9"/>
    </row>
    <row r="36" spans="2:8" ht="18.75" customHeight="1">
      <c r="B36" s="11" t="s">
        <v>20</v>
      </c>
      <c r="C36" s="95">
        <v>1.2</v>
      </c>
      <c r="D36" s="94">
        <f>+G36</f>
        <v>5.33</v>
      </c>
      <c r="E36" s="94"/>
      <c r="F36" s="95">
        <v>1.2</v>
      </c>
      <c r="G36" s="39">
        <v>5.33</v>
      </c>
      <c r="H36" s="9"/>
    </row>
    <row r="37" spans="1:8" ht="4.5" customHeight="1" thickBot="1">
      <c r="A37" s="75"/>
      <c r="B37" s="75"/>
      <c r="C37" s="96"/>
      <c r="D37" s="97"/>
      <c r="E37" s="97"/>
      <c r="F37" s="96"/>
      <c r="G37" s="40"/>
      <c r="H37" s="9"/>
    </row>
    <row r="38" spans="3:8" ht="12.75">
      <c r="C38" s="93"/>
      <c r="D38" s="94"/>
      <c r="E38" s="94"/>
      <c r="F38" s="95"/>
      <c r="G38" s="39"/>
      <c r="H38" s="9"/>
    </row>
    <row r="39" spans="3:8" ht="12.75">
      <c r="C39" s="74"/>
      <c r="D39" s="38"/>
      <c r="E39" s="38"/>
      <c r="F39" s="76"/>
      <c r="G39" s="39"/>
      <c r="H39" s="10"/>
    </row>
    <row r="40" spans="2:8" ht="28.5" customHeight="1">
      <c r="B40" s="100" t="s">
        <v>87</v>
      </c>
      <c r="C40" s="101"/>
      <c r="D40" s="101"/>
      <c r="E40" s="101"/>
      <c r="F40" s="101"/>
      <c r="G40" s="101"/>
      <c r="H40" s="29"/>
    </row>
    <row r="41" spans="3:8" ht="12.75" customHeight="1">
      <c r="C41" s="26"/>
      <c r="D41" s="23"/>
      <c r="E41" s="23"/>
      <c r="F41" s="36"/>
      <c r="G41" s="25"/>
      <c r="H41" s="10"/>
    </row>
    <row r="42" spans="3:8" ht="12.75">
      <c r="C42" s="26"/>
      <c r="D42" s="23"/>
      <c r="E42" s="23"/>
      <c r="F42" s="36"/>
      <c r="G42" s="25"/>
      <c r="H42" s="10"/>
    </row>
    <row r="43" spans="3:8" ht="12.75">
      <c r="C43" s="26"/>
      <c r="D43" s="23"/>
      <c r="E43" s="23"/>
      <c r="F43" s="36"/>
      <c r="G43" s="25"/>
      <c r="H43" s="10"/>
    </row>
    <row r="44" spans="3:8" ht="12.75">
      <c r="C44" s="26"/>
      <c r="D44" s="23"/>
      <c r="E44" s="23"/>
      <c r="F44" s="36"/>
      <c r="G44" s="25"/>
      <c r="H44" s="10"/>
    </row>
    <row r="45" spans="3:8" ht="12.75">
      <c r="C45" s="26"/>
      <c r="D45" s="23"/>
      <c r="E45" s="23"/>
      <c r="F45" s="36"/>
      <c r="G45" s="25"/>
      <c r="H45" s="10"/>
    </row>
    <row r="46" spans="3:8" ht="12.75">
      <c r="C46" s="26"/>
      <c r="D46" s="23"/>
      <c r="E46" s="23"/>
      <c r="F46" s="36"/>
      <c r="G46" s="25"/>
      <c r="H46" s="10"/>
    </row>
    <row r="47" spans="3:8" ht="12.75">
      <c r="C47" s="26"/>
      <c r="D47" s="23"/>
      <c r="E47" s="23"/>
      <c r="F47" s="36"/>
      <c r="G47" s="25"/>
      <c r="H47" s="10"/>
    </row>
    <row r="48" spans="3:8" ht="12.75">
      <c r="C48" s="26"/>
      <c r="D48" s="23"/>
      <c r="E48" s="23"/>
      <c r="F48" s="36"/>
      <c r="G48" s="25"/>
      <c r="H48" s="10"/>
    </row>
    <row r="49" spans="3:8" ht="12.75">
      <c r="C49" s="26"/>
      <c r="D49" s="23"/>
      <c r="E49" s="23"/>
      <c r="F49" s="36"/>
      <c r="G49" s="25"/>
      <c r="H49" s="10"/>
    </row>
    <row r="50" spans="3:8" ht="12.75">
      <c r="C50" s="26"/>
      <c r="D50" s="23"/>
      <c r="E50" s="23"/>
      <c r="F50" s="36"/>
      <c r="G50" s="25"/>
      <c r="H50" s="10"/>
    </row>
    <row r="51" spans="3:8" ht="12.75">
      <c r="C51" s="26"/>
      <c r="D51" s="23"/>
      <c r="E51" s="23"/>
      <c r="F51" s="36"/>
      <c r="G51" s="25"/>
      <c r="H51" s="10"/>
    </row>
    <row r="52" spans="3:8" ht="12.75">
      <c r="C52" s="26"/>
      <c r="D52" s="23"/>
      <c r="E52" s="23"/>
      <c r="F52" s="36"/>
      <c r="G52" s="25"/>
      <c r="H52" s="10"/>
    </row>
    <row r="53" spans="3:8" ht="12.75">
      <c r="C53" s="26"/>
      <c r="D53" s="23"/>
      <c r="E53" s="23"/>
      <c r="F53" s="36"/>
      <c r="G53" s="25"/>
      <c r="H53" s="10"/>
    </row>
    <row r="54" spans="3:8" ht="12.75">
      <c r="C54" s="26"/>
      <c r="D54" s="23"/>
      <c r="E54" s="23"/>
      <c r="F54" s="36"/>
      <c r="G54" s="25"/>
      <c r="H54" s="10"/>
    </row>
    <row r="55" spans="3:8" ht="12.75">
      <c r="C55" s="26"/>
      <c r="D55" s="23"/>
      <c r="E55" s="23"/>
      <c r="F55" s="36"/>
      <c r="G55" s="25"/>
      <c r="H55" s="10"/>
    </row>
    <row r="56" spans="3:8" ht="12.75">
      <c r="C56" s="26"/>
      <c r="D56" s="23"/>
      <c r="E56" s="23"/>
      <c r="F56" s="36"/>
      <c r="G56" s="25"/>
      <c r="H56" s="10"/>
    </row>
    <row r="57" spans="3:8" ht="12.75">
      <c r="C57" s="26"/>
      <c r="D57" s="23"/>
      <c r="E57" s="23"/>
      <c r="F57" s="36"/>
      <c r="G57" s="25"/>
      <c r="H57" s="10"/>
    </row>
    <row r="58" spans="3:8" ht="12.75">
      <c r="C58" s="26"/>
      <c r="D58" s="23"/>
      <c r="E58" s="23"/>
      <c r="F58" s="36"/>
      <c r="G58" s="25"/>
      <c r="H58" s="10"/>
    </row>
    <row r="59" spans="3:8" ht="12.75">
      <c r="C59" s="26"/>
      <c r="D59" s="23"/>
      <c r="E59" s="23"/>
      <c r="F59" s="36"/>
      <c r="G59" s="25"/>
      <c r="H59" s="10"/>
    </row>
    <row r="60" spans="3:8" ht="12.75">
      <c r="C60" s="26"/>
      <c r="D60" s="23"/>
      <c r="E60" s="23"/>
      <c r="F60" s="36"/>
      <c r="G60" s="25"/>
      <c r="H60" s="10"/>
    </row>
    <row r="61" spans="3:8" ht="12.75">
      <c r="C61" s="26"/>
      <c r="D61" s="23"/>
      <c r="E61" s="23"/>
      <c r="F61" s="36"/>
      <c r="G61" s="25"/>
      <c r="H61" s="10"/>
    </row>
    <row r="62" spans="3:7" ht="12.75">
      <c r="C62" s="26"/>
      <c r="D62" s="23"/>
      <c r="E62" s="23"/>
      <c r="F62" s="26"/>
      <c r="G62" s="23"/>
    </row>
    <row r="63" spans="3:7" ht="12.75">
      <c r="C63" s="26"/>
      <c r="D63" s="23"/>
      <c r="E63" s="23"/>
      <c r="F63" s="26"/>
      <c r="G63" s="23"/>
    </row>
    <row r="64" spans="3:7" ht="12.75">
      <c r="C64" s="26"/>
      <c r="D64" s="23"/>
      <c r="E64" s="23"/>
      <c r="F64" s="26"/>
      <c r="G64" s="23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workbookViewId="0" topLeftCell="A19">
      <selection activeCell="A9" sqref="A9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4" width="10.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0.8515625" style="0" customWidth="1"/>
  </cols>
  <sheetData>
    <row r="1" ht="12.75">
      <c r="A1" s="3" t="s">
        <v>4</v>
      </c>
    </row>
    <row r="2" ht="12.75">
      <c r="A2" s="14" t="s">
        <v>97</v>
      </c>
    </row>
    <row r="4" ht="12.75">
      <c r="A4" s="14" t="s">
        <v>79</v>
      </c>
    </row>
    <row r="6" ht="12.75">
      <c r="A6" s="41" t="s">
        <v>68</v>
      </c>
    </row>
    <row r="7" ht="12.75">
      <c r="A7" s="41" t="s">
        <v>98</v>
      </c>
    </row>
    <row r="9" spans="1:8" s="63" customFormat="1" ht="6.75" customHeight="1">
      <c r="A9" s="62"/>
      <c r="B9" s="62"/>
      <c r="C9" s="62"/>
      <c r="D9" s="62"/>
      <c r="E9" s="62"/>
      <c r="F9" s="62"/>
      <c r="G9" s="62"/>
      <c r="H9" s="62"/>
    </row>
    <row r="10" spans="3:7" s="63" customFormat="1" ht="12.75">
      <c r="C10" s="107" t="s">
        <v>21</v>
      </c>
      <c r="D10" s="107"/>
      <c r="E10" s="107"/>
      <c r="F10" s="107"/>
      <c r="G10" s="64" t="s">
        <v>22</v>
      </c>
    </row>
    <row r="11" spans="2:8" s="63" customFormat="1" ht="12.75">
      <c r="B11" s="64"/>
      <c r="C11" s="64" t="s">
        <v>23</v>
      </c>
      <c r="D11" s="64" t="s">
        <v>23</v>
      </c>
      <c r="E11" s="64" t="s">
        <v>24</v>
      </c>
      <c r="F11" s="64" t="s">
        <v>25</v>
      </c>
      <c r="G11" s="64" t="s">
        <v>26</v>
      </c>
      <c r="H11" s="64"/>
    </row>
    <row r="12" spans="2:8" s="63" customFormat="1" ht="12.75">
      <c r="B12" s="64"/>
      <c r="C12" s="64" t="s">
        <v>27</v>
      </c>
      <c r="D12" s="64" t="s">
        <v>28</v>
      </c>
      <c r="E12" s="64" t="s">
        <v>29</v>
      </c>
      <c r="F12" s="64" t="s">
        <v>29</v>
      </c>
      <c r="G12" s="65" t="s">
        <v>30</v>
      </c>
      <c r="H12" s="64" t="s">
        <v>31</v>
      </c>
    </row>
    <row r="13" spans="2:8" s="63" customFormat="1" ht="12.75">
      <c r="B13" s="64"/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5" t="s">
        <v>0</v>
      </c>
    </row>
    <row r="14" spans="1:8" s="63" customFormat="1" ht="6" customHeight="1" thickBot="1">
      <c r="A14" s="66"/>
      <c r="B14" s="67"/>
      <c r="C14" s="68"/>
      <c r="D14" s="68"/>
      <c r="E14" s="68"/>
      <c r="F14" s="68"/>
      <c r="G14" s="68"/>
      <c r="H14" s="68"/>
    </row>
    <row r="15" spans="2:8" s="63" customFormat="1" ht="10.5" customHeight="1">
      <c r="B15" s="64"/>
      <c r="C15" s="65"/>
      <c r="D15" s="65"/>
      <c r="E15" s="65"/>
      <c r="F15" s="65"/>
      <c r="G15" s="65"/>
      <c r="H15" s="65"/>
    </row>
    <row r="16" spans="2:8" s="63" customFormat="1" ht="12.75">
      <c r="B16" s="41" t="s">
        <v>99</v>
      </c>
      <c r="C16" s="70">
        <v>100199</v>
      </c>
      <c r="D16" s="70">
        <v>63665</v>
      </c>
      <c r="E16" s="70">
        <v>3532</v>
      </c>
      <c r="F16" s="70">
        <v>1194</v>
      </c>
      <c r="G16" s="70">
        <v>100340</v>
      </c>
      <c r="H16" s="70">
        <f>SUM(C16:G16)</f>
        <v>268930</v>
      </c>
    </row>
    <row r="17" spans="2:8" s="63" customFormat="1" ht="12.75">
      <c r="B17" s="63" t="s">
        <v>32</v>
      </c>
      <c r="C17" s="70">
        <v>0</v>
      </c>
      <c r="D17" s="70">
        <v>0</v>
      </c>
      <c r="E17" s="70">
        <v>0</v>
      </c>
      <c r="F17" s="70">
        <v>-4</v>
      </c>
      <c r="G17" s="70">
        <v>0</v>
      </c>
      <c r="H17" s="70">
        <f>SUM(C17:G17)</f>
        <v>-4</v>
      </c>
    </row>
    <row r="18" spans="2:8" s="63" customFormat="1" ht="12.75">
      <c r="B18" s="69" t="s">
        <v>36</v>
      </c>
      <c r="C18" s="70">
        <v>0</v>
      </c>
      <c r="D18" s="70">
        <v>0</v>
      </c>
      <c r="E18" s="70">
        <v>0</v>
      </c>
      <c r="F18" s="70">
        <v>0</v>
      </c>
      <c r="G18" s="70">
        <v>5510</v>
      </c>
      <c r="H18" s="70">
        <f>SUM(C18:G18)</f>
        <v>5510</v>
      </c>
    </row>
    <row r="19" spans="2:8" s="63" customFormat="1" ht="12.75">
      <c r="B19" s="63" t="s">
        <v>34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f>SUM(C19:G19)</f>
        <v>0</v>
      </c>
    </row>
    <row r="20" spans="2:8" s="63" customFormat="1" ht="12.75">
      <c r="B20" s="63" t="s">
        <v>35</v>
      </c>
      <c r="C20" s="70">
        <f>100374-100199</f>
        <v>175</v>
      </c>
      <c r="D20" s="70">
        <f>63673-63665</f>
        <v>8</v>
      </c>
      <c r="E20" s="70">
        <v>0</v>
      </c>
      <c r="F20" s="70">
        <v>0</v>
      </c>
      <c r="G20" s="70">
        <v>0</v>
      </c>
      <c r="H20" s="70">
        <f>SUM(C20:G20)</f>
        <v>183</v>
      </c>
    </row>
    <row r="21" spans="1:8" s="63" customFormat="1" ht="3.75" customHeight="1">
      <c r="A21" s="71"/>
      <c r="B21" s="71"/>
      <c r="C21" s="71"/>
      <c r="D21" s="71"/>
      <c r="E21" s="71"/>
      <c r="F21" s="71"/>
      <c r="G21" s="71"/>
      <c r="H21" s="71"/>
    </row>
    <row r="22" spans="2:8" s="63" customFormat="1" ht="18" customHeight="1">
      <c r="B22" s="41" t="s">
        <v>100</v>
      </c>
      <c r="C22" s="70">
        <f aca="true" t="shared" si="0" ref="C22:H22">SUM(C16:C21)</f>
        <v>100374</v>
      </c>
      <c r="D22" s="70">
        <f t="shared" si="0"/>
        <v>63673</v>
      </c>
      <c r="E22" s="70">
        <f t="shared" si="0"/>
        <v>3532</v>
      </c>
      <c r="F22" s="70">
        <f t="shared" si="0"/>
        <v>1190</v>
      </c>
      <c r="G22" s="70">
        <f t="shared" si="0"/>
        <v>105850</v>
      </c>
      <c r="H22" s="70">
        <f t="shared" si="0"/>
        <v>274619</v>
      </c>
    </row>
    <row r="23" spans="1:8" s="63" customFormat="1" ht="4.5" customHeight="1" thickBot="1">
      <c r="A23" s="72"/>
      <c r="B23" s="72"/>
      <c r="C23" s="72"/>
      <c r="D23" s="72"/>
      <c r="E23" s="72"/>
      <c r="F23" s="72"/>
      <c r="G23" s="72"/>
      <c r="H23" s="72"/>
    </row>
    <row r="24" spans="3:8" s="63" customFormat="1" ht="13.5" thickTop="1">
      <c r="C24" s="70"/>
      <c r="D24" s="70"/>
      <c r="E24" s="70"/>
      <c r="F24" s="70"/>
      <c r="G24" s="70"/>
      <c r="H24" s="70"/>
    </row>
    <row r="25" spans="2:8" s="63" customFormat="1" ht="12.75">
      <c r="B25" s="64"/>
      <c r="C25" s="65"/>
      <c r="D25" s="65"/>
      <c r="E25" s="65"/>
      <c r="F25" s="65"/>
      <c r="G25" s="65"/>
      <c r="H25" s="65"/>
    </row>
    <row r="26" spans="2:8" s="63" customFormat="1" ht="12.75">
      <c r="B26" s="41" t="s">
        <v>99</v>
      </c>
      <c r="C26" s="70">
        <f>+C16</f>
        <v>100199</v>
      </c>
      <c r="D26" s="70">
        <f>+D16</f>
        <v>63665</v>
      </c>
      <c r="E26" s="70">
        <f>+E16</f>
        <v>3532</v>
      </c>
      <c r="F26" s="70">
        <f>+F16</f>
        <v>1194</v>
      </c>
      <c r="G26" s="70">
        <f>+G16</f>
        <v>100340</v>
      </c>
      <c r="H26" s="70">
        <f>SUM(C26:G26)</f>
        <v>268930</v>
      </c>
    </row>
    <row r="27" spans="2:8" s="63" customFormat="1" ht="12.75">
      <c r="B27" s="63" t="s">
        <v>32</v>
      </c>
      <c r="C27" s="70">
        <v>0</v>
      </c>
      <c r="D27" s="70">
        <v>0</v>
      </c>
      <c r="E27" s="70">
        <v>0</v>
      </c>
      <c r="F27" s="70">
        <v>-23</v>
      </c>
      <c r="G27" s="70">
        <v>0</v>
      </c>
      <c r="H27" s="70">
        <f>SUM(C27:G27)</f>
        <v>-23</v>
      </c>
    </row>
    <row r="28" spans="2:8" s="63" customFormat="1" ht="12.75">
      <c r="B28" s="63" t="s">
        <v>33</v>
      </c>
      <c r="C28" s="70">
        <v>0</v>
      </c>
      <c r="D28" s="70">
        <v>0</v>
      </c>
      <c r="E28" s="70">
        <v>0</v>
      </c>
      <c r="F28" s="70">
        <v>0</v>
      </c>
      <c r="G28" s="70">
        <v>16006</v>
      </c>
      <c r="H28" s="70">
        <f>SUM(C28:G28)</f>
        <v>16006</v>
      </c>
    </row>
    <row r="29" spans="2:8" s="63" customFormat="1" ht="12.75">
      <c r="B29" s="63" t="s">
        <v>34</v>
      </c>
      <c r="C29" s="70">
        <v>0</v>
      </c>
      <c r="D29" s="70">
        <v>0</v>
      </c>
      <c r="E29" s="70">
        <v>0</v>
      </c>
      <c r="F29" s="70">
        <v>0</v>
      </c>
      <c r="G29" s="70">
        <v>-6298</v>
      </c>
      <c r="H29" s="70">
        <f>SUM(C29:G29)</f>
        <v>-6298</v>
      </c>
    </row>
    <row r="30" spans="2:8" s="63" customFormat="1" ht="12.75">
      <c r="B30" s="63" t="s">
        <v>35</v>
      </c>
      <c r="C30" s="70">
        <v>1102</v>
      </c>
      <c r="D30" s="70">
        <v>91</v>
      </c>
      <c r="E30" s="70">
        <v>0</v>
      </c>
      <c r="F30" s="70">
        <v>0</v>
      </c>
      <c r="G30" s="70">
        <v>0</v>
      </c>
      <c r="H30" s="70">
        <f>SUM(C30:G30)</f>
        <v>1193</v>
      </c>
    </row>
    <row r="31" spans="1:8" s="63" customFormat="1" ht="4.5" customHeight="1">
      <c r="A31" s="71"/>
      <c r="B31" s="71"/>
      <c r="C31" s="71"/>
      <c r="D31" s="71"/>
      <c r="E31" s="71"/>
      <c r="F31" s="71"/>
      <c r="G31" s="71"/>
      <c r="H31" s="71"/>
    </row>
    <row r="32" spans="2:8" s="63" customFormat="1" ht="12.75">
      <c r="B32" s="41" t="s">
        <v>101</v>
      </c>
      <c r="C32" s="70">
        <f aca="true" t="shared" si="1" ref="C32:H32">SUM(C26:C31)</f>
        <v>101301</v>
      </c>
      <c r="D32" s="70">
        <f t="shared" si="1"/>
        <v>63756</v>
      </c>
      <c r="E32" s="70">
        <f t="shared" si="1"/>
        <v>3532</v>
      </c>
      <c r="F32" s="70">
        <f t="shared" si="1"/>
        <v>1171</v>
      </c>
      <c r="G32" s="70">
        <f t="shared" si="1"/>
        <v>110048</v>
      </c>
      <c r="H32" s="70">
        <f t="shared" si="1"/>
        <v>279808</v>
      </c>
    </row>
    <row r="33" spans="2:8" s="63" customFormat="1" ht="12.75">
      <c r="B33" s="63" t="s">
        <v>32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f>SUM(C33:G33)</f>
        <v>0</v>
      </c>
    </row>
    <row r="34" spans="2:8" s="63" customFormat="1" ht="12.75">
      <c r="B34" s="69" t="s">
        <v>36</v>
      </c>
      <c r="C34" s="70">
        <v>0</v>
      </c>
      <c r="D34" s="70">
        <v>0</v>
      </c>
      <c r="E34" s="70">
        <v>0</v>
      </c>
      <c r="F34" s="70">
        <v>0</v>
      </c>
      <c r="G34" s="70">
        <f>+'P&amp;L'!F31</f>
        <v>1227</v>
      </c>
      <c r="H34" s="70">
        <f>SUM(C34:G34)</f>
        <v>1227</v>
      </c>
    </row>
    <row r="35" spans="2:9" s="63" customFormat="1" ht="12.75">
      <c r="B35" s="63" t="s">
        <v>34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f>SUM(C35:G35)</f>
        <v>0</v>
      </c>
      <c r="I35" s="70"/>
    </row>
    <row r="36" spans="2:8" s="63" customFormat="1" ht="12.75">
      <c r="B36" s="63" t="s">
        <v>35</v>
      </c>
      <c r="C36" s="70">
        <f>BSheet!E46-Equity!C32</f>
        <v>217</v>
      </c>
      <c r="D36" s="70">
        <f>'[3]GBS'!$W$51-'[3]GBS'!$X$51</f>
        <v>0</v>
      </c>
      <c r="E36" s="70">
        <v>0</v>
      </c>
      <c r="F36" s="70">
        <v>0</v>
      </c>
      <c r="G36" s="70">
        <v>0</v>
      </c>
      <c r="H36" s="70">
        <f>SUM(C36:G36)</f>
        <v>217</v>
      </c>
    </row>
    <row r="37" spans="1:8" s="63" customFormat="1" ht="7.5" customHeight="1">
      <c r="A37" s="71"/>
      <c r="B37" s="71"/>
      <c r="C37" s="71"/>
      <c r="D37" s="71"/>
      <c r="E37" s="71"/>
      <c r="F37" s="71"/>
      <c r="G37" s="71"/>
      <c r="H37" s="71"/>
    </row>
    <row r="38" spans="2:8" s="3" customFormat="1" ht="18" customHeight="1">
      <c r="B38" s="41" t="s">
        <v>102</v>
      </c>
      <c r="C38" s="26">
        <f aca="true" t="shared" si="2" ref="C38:H38">SUM(C32:C37)</f>
        <v>101518</v>
      </c>
      <c r="D38" s="26">
        <f t="shared" si="2"/>
        <v>63756</v>
      </c>
      <c r="E38" s="26">
        <f t="shared" si="2"/>
        <v>3532</v>
      </c>
      <c r="F38" s="26">
        <f t="shared" si="2"/>
        <v>1171</v>
      </c>
      <c r="G38" s="26">
        <f t="shared" si="2"/>
        <v>111275</v>
      </c>
      <c r="H38" s="26">
        <f t="shared" si="2"/>
        <v>281252</v>
      </c>
    </row>
    <row r="39" spans="1:8" s="63" customFormat="1" ht="6" customHeight="1" thickBot="1">
      <c r="A39" s="72"/>
      <c r="B39" s="72"/>
      <c r="C39" s="72"/>
      <c r="D39" s="72"/>
      <c r="E39" s="72"/>
      <c r="F39" s="72"/>
      <c r="G39" s="72"/>
      <c r="H39" s="72"/>
    </row>
    <row r="40" spans="3:8" s="63" customFormat="1" ht="13.5" thickTop="1">
      <c r="C40" s="70"/>
      <c r="D40" s="70"/>
      <c r="E40" s="70"/>
      <c r="F40" s="70"/>
      <c r="G40" s="70"/>
      <c r="H40" s="70"/>
    </row>
    <row r="41" spans="3:8" s="63" customFormat="1" ht="12.75">
      <c r="C41" s="70"/>
      <c r="D41" s="70"/>
      <c r="E41" s="70"/>
      <c r="F41" s="70"/>
      <c r="G41" s="70"/>
      <c r="H41" s="70"/>
    </row>
    <row r="42" s="63" customFormat="1" ht="12.75"/>
    <row r="43" s="63" customFormat="1" ht="12.75"/>
    <row r="44" s="63" customFormat="1" ht="12.75"/>
    <row r="45" s="63" customFormat="1" ht="2.25" customHeight="1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4.5" customHeight="1"/>
    <row r="54" s="63" customFormat="1" ht="12.75"/>
    <row r="55" spans="3:8" s="63" customFormat="1" ht="12.75">
      <c r="C55" s="70"/>
      <c r="D55" s="70"/>
      <c r="E55" s="70"/>
      <c r="F55" s="70"/>
      <c r="G55" s="70"/>
      <c r="H55" s="70"/>
    </row>
    <row r="56" spans="2:8" s="63" customFormat="1" ht="32.25" customHeight="1">
      <c r="B56" s="100" t="s">
        <v>86</v>
      </c>
      <c r="C56" s="101"/>
      <c r="D56" s="101"/>
      <c r="E56" s="101"/>
      <c r="F56" s="101"/>
      <c r="G56" s="101"/>
      <c r="H56" s="101"/>
    </row>
    <row r="57" s="63" customFormat="1" ht="12.75"/>
    <row r="58" s="63" customFormat="1" ht="12.75"/>
    <row r="59" s="63" customFormat="1" ht="12.75"/>
  </sheetData>
  <mergeCells count="2">
    <mergeCell ref="C10:F10"/>
    <mergeCell ref="B56:H56"/>
  </mergeCells>
  <printOptions/>
  <pageMargins left="0.66" right="0.36" top="1" bottom="0.86" header="0.5" footer="0.5"/>
  <pageSetup fitToHeight="1" fitToWidth="1" horizontalDpi="600" verticalDpi="600" orientation="portrait" paperSize="9" scale="98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workbookViewId="0" topLeftCell="A22">
      <selection activeCell="A9" sqref="A9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1" bestFit="1" customWidth="1"/>
  </cols>
  <sheetData>
    <row r="1" ht="12.75">
      <c r="A1" s="3" t="s">
        <v>4</v>
      </c>
    </row>
    <row r="2" ht="12.75">
      <c r="A2" s="14" t="s">
        <v>97</v>
      </c>
    </row>
    <row r="4" ht="12.75">
      <c r="A4" s="14" t="s">
        <v>79</v>
      </c>
    </row>
    <row r="6" ht="12.75">
      <c r="A6" s="41" t="s">
        <v>69</v>
      </c>
    </row>
    <row r="7" ht="12.75">
      <c r="A7" s="41" t="s">
        <v>98</v>
      </c>
    </row>
    <row r="8" ht="12.75">
      <c r="C8" s="47"/>
    </row>
    <row r="9" spans="1:5" ht="3" customHeight="1">
      <c r="A9" s="42"/>
      <c r="B9" s="42"/>
      <c r="C9" s="50"/>
      <c r="D9" s="42"/>
      <c r="E9" s="19"/>
    </row>
    <row r="10" spans="2:5" ht="16.5" customHeight="1">
      <c r="B10" s="11"/>
      <c r="C10" s="48" t="s">
        <v>85</v>
      </c>
      <c r="E10" s="49" t="s">
        <v>88</v>
      </c>
    </row>
    <row r="11" spans="2:5" ht="12.75">
      <c r="B11" s="11"/>
      <c r="C11" s="4" t="s">
        <v>0</v>
      </c>
      <c r="E11" s="13" t="s">
        <v>0</v>
      </c>
    </row>
    <row r="12" spans="1:5" ht="5.25" customHeight="1" thickBot="1">
      <c r="A12" s="43"/>
      <c r="B12" s="31"/>
      <c r="C12" s="51"/>
      <c r="D12" s="43"/>
      <c r="E12" s="52"/>
    </row>
    <row r="13" spans="1:5" ht="9" customHeight="1">
      <c r="A13" s="53"/>
      <c r="B13" s="20"/>
      <c r="C13" s="54"/>
      <c r="D13" s="53"/>
      <c r="E13" s="55"/>
    </row>
    <row r="14" ht="13.5" customHeight="1">
      <c r="B14" s="3" t="s">
        <v>37</v>
      </c>
    </row>
    <row r="15" spans="2:5" ht="12.75">
      <c r="B15" s="11" t="s">
        <v>39</v>
      </c>
      <c r="C15" s="26">
        <v>-7042</v>
      </c>
      <c r="D15" s="56"/>
      <c r="E15" s="23">
        <v>6681</v>
      </c>
    </row>
    <row r="16" spans="2:5" ht="12.75">
      <c r="B16" s="11" t="s">
        <v>40</v>
      </c>
      <c r="C16" s="26">
        <v>-2155</v>
      </c>
      <c r="D16" s="56"/>
      <c r="E16" s="23">
        <v>-3371</v>
      </c>
    </row>
    <row r="17" spans="2:5" ht="12.75">
      <c r="B17" s="11" t="s">
        <v>41</v>
      </c>
      <c r="C17" s="26">
        <v>-9</v>
      </c>
      <c r="D17" s="56"/>
      <c r="E17" s="23">
        <v>-5</v>
      </c>
    </row>
    <row r="18" spans="2:5" ht="12.75">
      <c r="B18" s="11" t="s">
        <v>42</v>
      </c>
      <c r="C18" s="26">
        <v>-495</v>
      </c>
      <c r="D18" s="56"/>
      <c r="E18" s="23">
        <v>-104</v>
      </c>
    </row>
    <row r="19" spans="2:5" ht="12.75">
      <c r="B19" s="11" t="s">
        <v>43</v>
      </c>
      <c r="C19" s="26">
        <v>203</v>
      </c>
      <c r="D19" s="56"/>
      <c r="E19" s="23">
        <v>130</v>
      </c>
    </row>
    <row r="20" spans="2:5" ht="6" customHeight="1">
      <c r="B20" s="11"/>
      <c r="C20" s="57"/>
      <c r="D20" s="56"/>
      <c r="E20" s="24"/>
    </row>
    <row r="21" spans="2:5" ht="12.75">
      <c r="B21" s="11" t="s">
        <v>44</v>
      </c>
      <c r="C21" s="26">
        <f>SUM(C15:C20)</f>
        <v>-9498</v>
      </c>
      <c r="D21" s="56"/>
      <c r="E21" s="23">
        <f>SUM(E15:E20)</f>
        <v>3331</v>
      </c>
    </row>
    <row r="22" spans="2:5" ht="3.75" customHeight="1">
      <c r="B22" s="11"/>
      <c r="C22" s="57"/>
      <c r="D22" s="56"/>
      <c r="E22" s="24"/>
    </row>
    <row r="23" spans="2:5" ht="12.75">
      <c r="B23" s="11"/>
      <c r="C23" s="26"/>
      <c r="D23" s="56"/>
      <c r="E23" s="23"/>
    </row>
    <row r="24" spans="2:5" ht="12.75">
      <c r="B24" s="3" t="s">
        <v>45</v>
      </c>
      <c r="C24" s="26"/>
      <c r="D24" s="56"/>
      <c r="E24" s="23"/>
    </row>
    <row r="25" spans="2:5" ht="12.75">
      <c r="B25" s="11" t="s">
        <v>46</v>
      </c>
      <c r="C25" s="26">
        <v>-298</v>
      </c>
      <c r="D25" s="56"/>
      <c r="E25" s="23">
        <v>-520</v>
      </c>
    </row>
    <row r="26" spans="2:5" ht="12.75">
      <c r="B26" s="14" t="s">
        <v>47</v>
      </c>
      <c r="C26" s="26">
        <v>-10220</v>
      </c>
      <c r="D26" s="56"/>
      <c r="E26" s="23">
        <v>-7624</v>
      </c>
    </row>
    <row r="27" spans="2:7" ht="12.75">
      <c r="B27" s="11" t="s">
        <v>48</v>
      </c>
      <c r="C27" s="26">
        <v>0</v>
      </c>
      <c r="D27" s="56"/>
      <c r="E27" s="23">
        <v>-1464</v>
      </c>
      <c r="G27" s="56"/>
    </row>
    <row r="28" spans="2:7" ht="12.75">
      <c r="B28" s="11" t="s">
        <v>49</v>
      </c>
      <c r="C28" s="26">
        <v>0</v>
      </c>
      <c r="D28" s="56"/>
      <c r="E28" s="23">
        <v>12364</v>
      </c>
      <c r="G28" s="56"/>
    </row>
    <row r="29" spans="2:5" ht="12.75">
      <c r="B29" s="14" t="s">
        <v>89</v>
      </c>
      <c r="C29" s="26">
        <v>231</v>
      </c>
      <c r="D29" s="56"/>
      <c r="E29" s="23">
        <v>46</v>
      </c>
    </row>
    <row r="30" spans="2:5" ht="4.5" customHeight="1">
      <c r="B30" s="11"/>
      <c r="C30" s="57"/>
      <c r="D30" s="56"/>
      <c r="E30" s="24"/>
    </row>
    <row r="31" spans="2:5" ht="12.75">
      <c r="B31" s="14" t="s">
        <v>50</v>
      </c>
      <c r="C31" s="26">
        <f>SUM(C25:C30)</f>
        <v>-10287</v>
      </c>
      <c r="D31" s="56"/>
      <c r="E31" s="23">
        <f>SUM(E25:E30)</f>
        <v>2802</v>
      </c>
    </row>
    <row r="32" spans="2:5" ht="5.25" customHeight="1">
      <c r="B32" s="11"/>
      <c r="C32" s="57"/>
      <c r="D32" s="56"/>
      <c r="E32" s="24"/>
    </row>
    <row r="33" spans="2:5" ht="12.75">
      <c r="B33" s="11"/>
      <c r="C33" s="26"/>
      <c r="D33" s="56"/>
      <c r="E33" s="23"/>
    </row>
    <row r="34" spans="2:5" ht="12.75">
      <c r="B34" s="3" t="s">
        <v>51</v>
      </c>
      <c r="C34" s="26"/>
      <c r="D34" s="56"/>
      <c r="E34" s="23"/>
    </row>
    <row r="35" spans="2:5" ht="12.75">
      <c r="B35" s="11" t="s">
        <v>52</v>
      </c>
      <c r="C35" s="26">
        <v>217</v>
      </c>
      <c r="D35" s="56"/>
      <c r="E35" s="23">
        <v>183</v>
      </c>
    </row>
    <row r="36" spans="2:5" ht="12.75">
      <c r="B36" s="14" t="s">
        <v>56</v>
      </c>
      <c r="C36" s="26">
        <v>5436</v>
      </c>
      <c r="D36" s="56"/>
      <c r="E36" s="23">
        <v>-666</v>
      </c>
    </row>
    <row r="37" spans="2:5" ht="4.5" customHeight="1">
      <c r="B37" s="11"/>
      <c r="C37" s="57"/>
      <c r="D37" s="56"/>
      <c r="E37" s="24"/>
    </row>
    <row r="38" spans="2:5" ht="15" customHeight="1">
      <c r="B38" s="14" t="s">
        <v>57</v>
      </c>
      <c r="C38" s="26">
        <f>SUM(C35:C37)</f>
        <v>5653</v>
      </c>
      <c r="D38" s="56"/>
      <c r="E38" s="23">
        <f>SUM(E35:E37)</f>
        <v>-483</v>
      </c>
    </row>
    <row r="39" spans="2:5" ht="4.5" customHeight="1">
      <c r="B39" s="11"/>
      <c r="C39" s="57"/>
      <c r="D39" s="56"/>
      <c r="E39" s="24"/>
    </row>
    <row r="40" spans="2:5" ht="12.75">
      <c r="B40" s="11"/>
      <c r="C40" s="26"/>
      <c r="D40" s="56"/>
      <c r="E40" s="23"/>
    </row>
    <row r="41" spans="2:5" ht="12.75">
      <c r="B41" s="14" t="s">
        <v>53</v>
      </c>
      <c r="C41" s="26">
        <f>+C21+C31+C38</f>
        <v>-14132</v>
      </c>
      <c r="D41" s="56"/>
      <c r="E41" s="23">
        <f>+E21+E31+E38</f>
        <v>5650</v>
      </c>
    </row>
    <row r="42" spans="2:5" ht="12.75">
      <c r="B42" s="14" t="s">
        <v>104</v>
      </c>
      <c r="C42" s="26">
        <v>29083</v>
      </c>
      <c r="D42" s="56"/>
      <c r="E42" s="23">
        <v>30483</v>
      </c>
    </row>
    <row r="43" spans="2:5" ht="4.5" customHeight="1">
      <c r="B43" s="11"/>
      <c r="C43" s="57"/>
      <c r="D43" s="56"/>
      <c r="E43" s="24"/>
    </row>
    <row r="44" spans="2:5" ht="12.75">
      <c r="B44" s="14" t="s">
        <v>103</v>
      </c>
      <c r="C44" s="26">
        <f>SUM(C41:C43)</f>
        <v>14951</v>
      </c>
      <c r="D44" s="56"/>
      <c r="E44" s="23">
        <f>SUM(E41:E43)</f>
        <v>36133</v>
      </c>
    </row>
    <row r="45" spans="2:5" ht="3" customHeight="1" thickBot="1">
      <c r="B45" s="11"/>
      <c r="C45" s="58"/>
      <c r="D45" s="56"/>
      <c r="E45" s="37"/>
    </row>
    <row r="46" spans="2:5" ht="12.75">
      <c r="B46" s="11"/>
      <c r="C46" s="26"/>
      <c r="D46" s="56"/>
      <c r="E46" s="23"/>
    </row>
    <row r="47" spans="2:5" ht="12.75">
      <c r="B47" s="11"/>
      <c r="C47" s="26"/>
      <c r="D47" s="56"/>
      <c r="E47" s="23"/>
    </row>
    <row r="48" spans="3:5" ht="12.75">
      <c r="C48" s="59" t="s">
        <v>85</v>
      </c>
      <c r="D48" s="56"/>
      <c r="E48" s="60" t="s">
        <v>88</v>
      </c>
    </row>
    <row r="49" spans="3:5" ht="3" customHeight="1">
      <c r="C49" s="61"/>
      <c r="D49" s="56"/>
      <c r="E49" s="83"/>
    </row>
    <row r="50" spans="2:5" ht="12.75">
      <c r="B50" s="11" t="s">
        <v>54</v>
      </c>
      <c r="C50" s="59"/>
      <c r="D50" s="56"/>
      <c r="E50" s="60"/>
    </row>
    <row r="51" spans="2:5" ht="12.75">
      <c r="B51" s="11" t="s">
        <v>5</v>
      </c>
      <c r="C51" s="26">
        <f>+BSheet!E27-'Cash Flow'!C52</f>
        <v>4906</v>
      </c>
      <c r="D51" s="56"/>
      <c r="E51" s="23">
        <v>2660</v>
      </c>
    </row>
    <row r="52" spans="2:5" ht="12.75">
      <c r="B52" s="14" t="s">
        <v>16</v>
      </c>
      <c r="C52" s="26">
        <v>11622</v>
      </c>
      <c r="D52" s="56"/>
      <c r="E52" s="23">
        <f>33205+290</f>
        <v>33495</v>
      </c>
    </row>
    <row r="53" spans="2:5" ht="12.75">
      <c r="B53" s="11" t="s">
        <v>55</v>
      </c>
      <c r="C53" s="26">
        <v>-1577</v>
      </c>
      <c r="D53" s="56"/>
      <c r="E53" s="23">
        <v>-22</v>
      </c>
    </row>
    <row r="54" spans="2:5" ht="5.25" customHeight="1">
      <c r="B54" s="11"/>
      <c r="C54" s="57"/>
      <c r="D54" s="56"/>
      <c r="E54" s="24"/>
    </row>
    <row r="55" spans="2:5" ht="12.75">
      <c r="B55" s="11"/>
      <c r="C55" s="26">
        <f>SUM(C51:C54)</f>
        <v>14951</v>
      </c>
      <c r="D55" s="56"/>
      <c r="E55" s="23">
        <f>SUM(E51:E54)</f>
        <v>36133</v>
      </c>
    </row>
    <row r="56" spans="2:5" ht="4.5" customHeight="1" thickBot="1">
      <c r="B56" s="11"/>
      <c r="C56" s="58"/>
      <c r="D56" s="56"/>
      <c r="E56" s="37"/>
    </row>
    <row r="57" spans="2:5" ht="4.5" customHeight="1">
      <c r="B57" s="11"/>
      <c r="C57" s="98"/>
      <c r="D57" s="56"/>
      <c r="E57" s="99"/>
    </row>
    <row r="58" spans="2:5" ht="12.75">
      <c r="B58" s="11"/>
      <c r="C58" s="98"/>
      <c r="D58" s="56"/>
      <c r="E58" s="99"/>
    </row>
    <row r="59" spans="2:5" ht="12.75">
      <c r="B59" s="11"/>
      <c r="C59" s="98"/>
      <c r="D59" s="56"/>
      <c r="E59" s="99"/>
    </row>
    <row r="60" spans="2:5" ht="12.75">
      <c r="B60" s="11"/>
      <c r="C60" s="98"/>
      <c r="D60" s="56"/>
      <c r="E60" s="99"/>
    </row>
    <row r="61" spans="2:5" ht="12.75">
      <c r="B61" s="11"/>
      <c r="C61" s="26"/>
      <c r="D61" s="56"/>
      <c r="E61" s="23"/>
    </row>
    <row r="62" spans="2:5" ht="32.25" customHeight="1">
      <c r="B62" s="108" t="s">
        <v>71</v>
      </c>
      <c r="C62" s="101"/>
      <c r="D62" s="101"/>
      <c r="E62" s="101"/>
    </row>
    <row r="63" spans="2:5" ht="12.75">
      <c r="B63" s="11"/>
      <c r="C63" s="26"/>
      <c r="D63" s="56"/>
      <c r="E63" s="23"/>
    </row>
    <row r="64" spans="3:5" ht="12.75">
      <c r="C64" s="26"/>
      <c r="D64" s="56"/>
      <c r="E64" s="23"/>
    </row>
    <row r="65" spans="3:5" ht="12.75">
      <c r="C65" s="26"/>
      <c r="D65" s="56"/>
      <c r="E65" s="23"/>
    </row>
    <row r="66" spans="3:5" ht="12.75">
      <c r="C66" s="26"/>
      <c r="D66" s="56"/>
      <c r="E66" s="23"/>
    </row>
    <row r="67" spans="3:5" ht="12.75">
      <c r="C67" s="26"/>
      <c r="D67" s="56"/>
      <c r="E67" s="23"/>
    </row>
    <row r="68" spans="3:5" ht="12.75">
      <c r="C68" s="26"/>
      <c r="D68" s="56"/>
      <c r="E68" s="23"/>
    </row>
    <row r="69" spans="3:5" ht="12.75">
      <c r="C69" s="26"/>
      <c r="D69" s="56"/>
      <c r="E69" s="23"/>
    </row>
    <row r="70" spans="3:5" ht="12.75">
      <c r="C70" s="26"/>
      <c r="D70" s="56"/>
      <c r="E70" s="23"/>
    </row>
    <row r="71" spans="3:5" ht="12.75">
      <c r="C71" s="26"/>
      <c r="D71" s="56"/>
      <c r="E71" s="23"/>
    </row>
    <row r="72" spans="3:5" ht="12.75">
      <c r="C72" s="26"/>
      <c r="D72" s="56"/>
      <c r="E72" s="23"/>
    </row>
  </sheetData>
  <mergeCells count="1">
    <mergeCell ref="B62:E62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psfoong</cp:lastModifiedBy>
  <cp:lastPrinted>2003-05-27T09:14:59Z</cp:lastPrinted>
  <dcterms:created xsi:type="dcterms:W3CDTF">1999-05-24T04:23:25Z</dcterms:created>
  <dcterms:modified xsi:type="dcterms:W3CDTF">2003-05-27T09:15:00Z</dcterms:modified>
  <cp:category/>
  <cp:version/>
  <cp:contentType/>
  <cp:contentStatus/>
</cp:coreProperties>
</file>